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775"/>
  </bookViews>
  <sheets>
    <sheet name="Tabelle1" sheetId="1" r:id="rId1"/>
    <sheet name="Tabelle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B63" i="2"/>
  <c r="D62" i="2"/>
  <c r="C62" i="2"/>
  <c r="B62" i="2"/>
  <c r="D59" i="2"/>
  <c r="C59" i="2"/>
  <c r="B59" i="2"/>
  <c r="D56" i="2"/>
  <c r="C56" i="2"/>
  <c r="B56" i="2"/>
  <c r="D52" i="2"/>
  <c r="C52" i="2"/>
  <c r="B52" i="2"/>
  <c r="D48" i="2"/>
  <c r="C48" i="2"/>
  <c r="D44" i="2"/>
  <c r="C44" i="2"/>
  <c r="B44" i="2"/>
  <c r="D40" i="2"/>
  <c r="C40" i="2"/>
  <c r="B40" i="2"/>
  <c r="D39" i="2"/>
  <c r="C39" i="2"/>
  <c r="B39" i="2"/>
  <c r="D38" i="2"/>
  <c r="C38" i="2"/>
  <c r="C63" i="2" s="1"/>
  <c r="B38" i="2"/>
  <c r="D35" i="2"/>
  <c r="C35" i="2"/>
  <c r="B35" i="2"/>
  <c r="B48" i="2" s="1"/>
  <c r="D34" i="2"/>
  <c r="C34" i="2"/>
  <c r="B34" i="2"/>
  <c r="D31" i="2"/>
  <c r="C31" i="2"/>
  <c r="B31" i="2"/>
  <c r="D28" i="2"/>
  <c r="C28" i="2"/>
  <c r="B28" i="2"/>
  <c r="D25" i="2"/>
  <c r="C25" i="2"/>
  <c r="B25" i="2"/>
  <c r="D22" i="2"/>
  <c r="C22" i="2"/>
  <c r="B22" i="2"/>
  <c r="D17" i="2"/>
  <c r="B17" i="2"/>
  <c r="D13" i="2"/>
  <c r="C13" i="2"/>
  <c r="C17" i="2" s="1"/>
  <c r="B13" i="2"/>
  <c r="D9" i="2"/>
  <c r="C9" i="2"/>
  <c r="B9" i="2"/>
  <c r="D62" i="1" l="1"/>
  <c r="D59" i="1"/>
  <c r="D56" i="1"/>
  <c r="D52" i="1"/>
  <c r="D44" i="1"/>
  <c r="D40" i="1"/>
  <c r="D39" i="1"/>
  <c r="D38" i="1"/>
  <c r="D63" i="1" s="1"/>
  <c r="D35" i="1"/>
  <c r="D48" i="1" s="1"/>
  <c r="D34" i="1"/>
  <c r="D31" i="1"/>
  <c r="D28" i="1"/>
  <c r="D25" i="1"/>
  <c r="D22" i="1"/>
  <c r="D13" i="1"/>
  <c r="D17" i="1" s="1"/>
  <c r="D9" i="1"/>
  <c r="C62" i="1"/>
  <c r="C59" i="1"/>
  <c r="C56" i="1"/>
  <c r="C52" i="1"/>
  <c r="C44" i="1"/>
  <c r="C40" i="1"/>
  <c r="C39" i="1"/>
  <c r="C38" i="1"/>
  <c r="C63" i="1" s="1"/>
  <c r="C35" i="1"/>
  <c r="C48" i="1" s="1"/>
  <c r="C34" i="1"/>
  <c r="C31" i="1"/>
  <c r="C28" i="1"/>
  <c r="C25" i="1"/>
  <c r="C22" i="1"/>
  <c r="C13" i="1"/>
  <c r="C17" i="1" s="1"/>
  <c r="C9" i="1"/>
  <c r="B56" i="1"/>
  <c r="B62" i="1" l="1"/>
  <c r="B59" i="1"/>
  <c r="B52" i="1"/>
  <c r="B44" i="1"/>
  <c r="B40" i="1"/>
  <c r="B39" i="1"/>
  <c r="B38" i="1"/>
  <c r="B63" i="1" s="1"/>
  <c r="B35" i="1"/>
  <c r="B48" i="1" s="1"/>
  <c r="B34" i="1"/>
  <c r="B31" i="1"/>
  <c r="B28" i="1"/>
  <c r="B25" i="1"/>
  <c r="B22" i="1"/>
  <c r="B13" i="1"/>
  <c r="B17" i="1" s="1"/>
  <c r="B9" i="1"/>
</calcChain>
</file>

<file path=xl/sharedStrings.xml><?xml version="1.0" encoding="utf-8"?>
<sst xmlns="http://schemas.openxmlformats.org/spreadsheetml/2006/main" count="160" uniqueCount="92">
  <si>
    <t>Übersicht Hausärztlicher Kennziffern</t>
  </si>
  <si>
    <t>Name des Arztes:</t>
  </si>
  <si>
    <t>Fallzahl (FZ)</t>
  </si>
  <si>
    <t>Abrechnungsvolumen</t>
  </si>
  <si>
    <t>Fallwert (FW)</t>
  </si>
  <si>
    <t>(dieser ergibt sich aus der Division von Abrechnungsvolumen und FZ)</t>
  </si>
  <si>
    <t>Zulassungsumfang</t>
  </si>
  <si>
    <t>Zeitvolumen</t>
  </si>
  <si>
    <t>Ausgeschöpftes Zeitvolumen</t>
  </si>
  <si>
    <t>Unverbrauchte Quartalsprüfzeit</t>
  </si>
  <si>
    <t>Überschritt von 720 min im Quartal</t>
  </si>
  <si>
    <t>Anzahl Haus- und Heimbesuche</t>
  </si>
  <si>
    <t>Hausbesuchsquote</t>
  </si>
  <si>
    <t>Anzahl der Check-Ups 01732</t>
  </si>
  <si>
    <t>Check-UP-Quote</t>
  </si>
  <si>
    <t>Anzahl Hautkrebsscreening</t>
  </si>
  <si>
    <t>Hautkrebsscreening Quote</t>
  </si>
  <si>
    <t>Anzahl Chronikerpauschale 03220/H</t>
  </si>
  <si>
    <t>C1 - Quote</t>
  </si>
  <si>
    <t>Anzahl Chronikerpauschale 03221/H</t>
  </si>
  <si>
    <t>C2 - Quote (zu C1)</t>
  </si>
  <si>
    <t>C2 - Quote (zu FZ)</t>
  </si>
  <si>
    <t>Anzahl Gespräche 03230</t>
  </si>
  <si>
    <t>Auslastung Gesprächsbudget</t>
  </si>
  <si>
    <t>Unter-Überschritt in €</t>
  </si>
  <si>
    <t>Unter-Überschritt in Prüfzeit-min</t>
  </si>
  <si>
    <t>Anzahl GBA 03360</t>
  </si>
  <si>
    <t>Anzahl Betreuungskomplexe 03362</t>
  </si>
  <si>
    <t>Verhältnis 03362 zu 03360</t>
  </si>
  <si>
    <t>Anzahl Pat. mit 03005</t>
  </si>
  <si>
    <t>1/3 Anzahl Pat. mit 03004</t>
  </si>
  <si>
    <t>C2-Quote (zu FZ)</t>
  </si>
  <si>
    <t>Anzahl Befreiungsziffern Diabetes 32022</t>
  </si>
  <si>
    <t>DMP-Diab.-Quote</t>
  </si>
  <si>
    <t>Abrechnungsvolumen DMP</t>
  </si>
  <si>
    <t>DMP-Fallwert</t>
  </si>
  <si>
    <t>Anzahl Psychosomatikziffern 35100/110</t>
  </si>
  <si>
    <t>Psychosomatik-Quote</t>
  </si>
  <si>
    <t>Dr. Mustermann</t>
  </si>
  <si>
    <t>Summe der 03000 Ziffern (Plus die Fälle der 01430 und 01435)</t>
  </si>
  <si>
    <t>Gesamtes Volumen aller RLV, QZV und Freien Leistungen (laut Honorarbescheid oder laut Häufigkeitsstatistik des Programms)</t>
  </si>
  <si>
    <t>Zulassungsumfang des jeweiligen Arztes</t>
  </si>
  <si>
    <t>Zulassungsumfang * 780 Prüfstunden im Quartal * 60 Minuten pro Stunde</t>
  </si>
  <si>
    <t>Laut Statistik oder laut Honorarbescheid</t>
  </si>
  <si>
    <t>Differenz zwischen Zeitvolumen und Ausgeschöpfter Quartalszeit (wenn neg. dann ist eine regelhafte Plausibilitätsprüfung möglich)</t>
  </si>
  <si>
    <t>Wie oft wurden 12,00 h pro Tag (Tagesprüfzeit im Quartal überschritten?)</t>
  </si>
  <si>
    <t>Summe aller 01410 bis 01415</t>
  </si>
  <si>
    <t>Summe 01732 (Gesundheitsuntersuchungen)</t>
  </si>
  <si>
    <t>Summe aller 01745 und 01746 durch die Anzahl der 01732</t>
  </si>
  <si>
    <t>Summe aller 03220 und 03220H</t>
  </si>
  <si>
    <t>Summe aller 03220 und 03220H durch Fallzahl</t>
  </si>
  <si>
    <t>Summe aller 03221 und 03221H</t>
  </si>
  <si>
    <t>Summe aller 03221 und 03221H durch Anzahl 03220 und 03220H</t>
  </si>
  <si>
    <t>Summe aller 03221 und 03221H durch Fallzahl</t>
  </si>
  <si>
    <t>Summe 03230</t>
  </si>
  <si>
    <t>Summe 03230 durch Fallzahl</t>
  </si>
  <si>
    <t>Summe 03230 minus (Fallzahl/2) * 9,39 € pro offenem Gespräch</t>
  </si>
  <si>
    <t>Summe 03230 minus (Fallzahl/2) * 10 Minuten pro offenem Gespräch</t>
  </si>
  <si>
    <t>1/3 der Anzahl 03004</t>
  </si>
  <si>
    <t>Kopie der oben stehenden Quote (Feld B33)</t>
  </si>
  <si>
    <t>Summe der Check-Ups durch Fallzahl</t>
  </si>
  <si>
    <t>Summe Hausbesuche und Heimbesuche durch Fallzahl</t>
  </si>
  <si>
    <t>Summe 03362 durch Summe 03360</t>
  </si>
  <si>
    <t>Summe  03005</t>
  </si>
  <si>
    <t>Summe 03360</t>
  </si>
  <si>
    <t>Summe 03362</t>
  </si>
  <si>
    <t>Summe 32022</t>
  </si>
  <si>
    <t>Abrechnungsvolumen aller DMP Leistungen</t>
  </si>
  <si>
    <t>Summe 35100 und 35110</t>
  </si>
  <si>
    <t>Summe 35100 und 35110 durch Fallzahl</t>
  </si>
  <si>
    <t>Abrechnungsvolumen aller DMP Leistungen durch Fallzahl</t>
  </si>
  <si>
    <t>Kopie der oben stehenden Quote (Feld B36)</t>
  </si>
  <si>
    <t>Auslastung-Gesprächsbudget (03230)</t>
  </si>
  <si>
    <t>Im Quartal betreute DMP-Diabetiker 99310A, 99310B</t>
  </si>
  <si>
    <t>Summe 99310A, 99310B</t>
  </si>
  <si>
    <t>Summe 99310A, 99310B durch Summe 32022</t>
  </si>
  <si>
    <t>Einschreibequote DMP-Diab.</t>
  </si>
  <si>
    <t>Summe Patienten ICD-10 E11 und E14</t>
  </si>
  <si>
    <t>Anzahl Patienten mit ICD-10 Diabetes Mellitus 2 E11 + E14</t>
  </si>
  <si>
    <t>Summe Patienten ICD-10 E11 und E14 durch Summe 99310A, 99310B</t>
  </si>
  <si>
    <t>Q -1</t>
  </si>
  <si>
    <t>Q - 2</t>
  </si>
  <si>
    <t>Q - 3</t>
  </si>
  <si>
    <t>Nutzung der QZV</t>
  </si>
  <si>
    <t>ja / nein</t>
  </si>
  <si>
    <t>Chirotherapie 30200 / 30201</t>
  </si>
  <si>
    <t>LZ-Blutdruckmessung 03324</t>
  </si>
  <si>
    <t>Spirometrie 03330</t>
  </si>
  <si>
    <t>Prüfung auf Ansetzung der 30200 / 30201</t>
  </si>
  <si>
    <t>Prüfung auf Ansetzung der 03324</t>
  </si>
  <si>
    <t>Prüfung auf Ansetzung der 03330</t>
  </si>
  <si>
    <t>Autor: Konstantin Eckert Tel.: 0173 404 70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</si>
</sst>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164" fontId="0" fillId="0" borderId="1" xfId="0" applyNumberFormat="1" applyBorder="1"/>
    <xf numFmtId="165" fontId="0" fillId="0" borderId="1" xfId="3" applyNumberFormat="1" applyFont="1" applyBorder="1"/>
    <xf numFmtId="10" fontId="0" fillId="0" borderId="1" xfId="3" applyNumberFormat="1" applyFont="1" applyBorder="1"/>
    <xf numFmtId="43" fontId="0" fillId="0" borderId="1" xfId="1" applyFon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3" applyNumberFormat="1" applyFont="1" applyBorder="1" applyAlignment="1">
      <alignment wrapText="1"/>
    </xf>
    <xf numFmtId="10" fontId="0" fillId="0" borderId="1" xfId="3" applyNumberFormat="1" applyFont="1" applyBorder="1" applyAlignment="1">
      <alignment wrapText="1"/>
    </xf>
    <xf numFmtId="10" fontId="0" fillId="0" borderId="1" xfId="0" applyNumberFormat="1" applyBorder="1"/>
    <xf numFmtId="0" fontId="0" fillId="0" borderId="0" xfId="0" applyBorder="1"/>
    <xf numFmtId="44" fontId="0" fillId="0" borderId="0" xfId="2" applyFont="1" applyBorder="1"/>
    <xf numFmtId="44" fontId="0" fillId="0" borderId="0" xfId="0" applyNumberFormat="1" applyBorder="1"/>
    <xf numFmtId="164" fontId="0" fillId="0" borderId="0" xfId="0" applyNumberFormat="1" applyBorder="1"/>
    <xf numFmtId="10" fontId="0" fillId="0" borderId="0" xfId="3" applyNumberFormat="1" applyFont="1" applyBorder="1"/>
    <xf numFmtId="165" fontId="0" fillId="0" borderId="0" xfId="3" applyNumberFormat="1" applyFont="1" applyBorder="1"/>
    <xf numFmtId="43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wrapText="1"/>
    </xf>
    <xf numFmtId="165" fontId="0" fillId="0" borderId="0" xfId="3" applyNumberFormat="1" applyFont="1" applyBorder="1" applyAlignment="1">
      <alignment wrapText="1"/>
    </xf>
    <xf numFmtId="10" fontId="0" fillId="0" borderId="0" xfId="3" applyNumberFormat="1" applyFont="1" applyBorder="1" applyAlignment="1">
      <alignment wrapText="1"/>
    </xf>
    <xf numFmtId="10" fontId="0" fillId="0" borderId="0" xfId="0" applyNumberFormat="1" applyBorder="1"/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="115" zoomScaleNormal="115" workbookViewId="0">
      <selection activeCell="B3" sqref="B3"/>
    </sheetView>
  </sheetViews>
  <sheetFormatPr baseColWidth="10" defaultRowHeight="15" x14ac:dyDescent="0.25"/>
  <cols>
    <col min="1" max="1" width="34" customWidth="1"/>
    <col min="2" max="4" width="12.85546875" bestFit="1" customWidth="1"/>
  </cols>
  <sheetData>
    <row r="1" spans="1:5" x14ac:dyDescent="0.25">
      <c r="A1" t="s">
        <v>0</v>
      </c>
      <c r="C1" t="s">
        <v>91</v>
      </c>
    </row>
    <row r="4" spans="1:5" x14ac:dyDescent="0.25">
      <c r="B4" t="s">
        <v>80</v>
      </c>
      <c r="C4" t="s">
        <v>81</v>
      </c>
      <c r="D4" t="s">
        <v>82</v>
      </c>
    </row>
    <row r="5" spans="1:5" x14ac:dyDescent="0.25">
      <c r="A5" s="1" t="s">
        <v>2</v>
      </c>
      <c r="B5" s="1">
        <v>907</v>
      </c>
      <c r="C5" s="1">
        <v>925</v>
      </c>
      <c r="D5" s="1">
        <v>950</v>
      </c>
      <c r="E5" s="13"/>
    </row>
    <row r="7" spans="1:5" x14ac:dyDescent="0.25">
      <c r="A7" s="1" t="s">
        <v>3</v>
      </c>
      <c r="B7" s="2">
        <v>56000</v>
      </c>
      <c r="C7" s="2">
        <v>60000</v>
      </c>
      <c r="D7" s="2">
        <v>63000</v>
      </c>
      <c r="E7" s="14"/>
    </row>
    <row r="9" spans="1:5" x14ac:dyDescent="0.25">
      <c r="A9" s="1" t="s">
        <v>4</v>
      </c>
      <c r="B9" s="3">
        <f>B7/B5</f>
        <v>61.742006615214997</v>
      </c>
      <c r="C9" s="3">
        <f>C7/C5</f>
        <v>64.86486486486487</v>
      </c>
      <c r="D9" s="3">
        <f>D7/D5</f>
        <v>66.315789473684205</v>
      </c>
      <c r="E9" s="15"/>
    </row>
    <row r="11" spans="1:5" x14ac:dyDescent="0.25">
      <c r="A11" s="1" t="s">
        <v>6</v>
      </c>
      <c r="B11" s="4">
        <v>1</v>
      </c>
      <c r="C11" s="4">
        <v>1</v>
      </c>
      <c r="D11" s="4">
        <v>1</v>
      </c>
      <c r="E11" s="16"/>
    </row>
    <row r="13" spans="1:5" x14ac:dyDescent="0.25">
      <c r="A13" s="1" t="s">
        <v>7</v>
      </c>
      <c r="B13" s="1">
        <f>B11*780*60</f>
        <v>46800</v>
      </c>
      <c r="C13" s="1">
        <f>C11*780*60</f>
        <v>46800</v>
      </c>
      <c r="D13" s="1">
        <f>D11*780*60</f>
        <v>46800</v>
      </c>
      <c r="E13" s="13"/>
    </row>
    <row r="15" spans="1:5" x14ac:dyDescent="0.25">
      <c r="A15" s="1" t="s">
        <v>8</v>
      </c>
      <c r="B15" s="1">
        <v>31824</v>
      </c>
      <c r="C15" s="1">
        <v>33000</v>
      </c>
      <c r="D15" s="1">
        <v>34000</v>
      </c>
      <c r="E15" s="13"/>
    </row>
    <row r="17" spans="1:5" x14ac:dyDescent="0.25">
      <c r="A17" s="1" t="s">
        <v>9</v>
      </c>
      <c r="B17" s="1">
        <f>B13-B15</f>
        <v>14976</v>
      </c>
      <c r="C17" s="1">
        <f>C13-C15</f>
        <v>13800</v>
      </c>
      <c r="D17" s="1">
        <f>D13-D15</f>
        <v>12800</v>
      </c>
      <c r="E17" s="13"/>
    </row>
    <row r="19" spans="1:5" x14ac:dyDescent="0.25">
      <c r="A19" s="1" t="s">
        <v>10</v>
      </c>
      <c r="B19" s="1"/>
      <c r="C19" s="1"/>
      <c r="D19" s="1"/>
      <c r="E19" s="13"/>
    </row>
    <row r="21" spans="1:5" x14ac:dyDescent="0.25">
      <c r="A21" s="1" t="s">
        <v>11</v>
      </c>
      <c r="B21" s="1">
        <v>24</v>
      </c>
      <c r="C21" s="1">
        <v>10</v>
      </c>
      <c r="D21" s="1">
        <v>50</v>
      </c>
      <c r="E21" s="13"/>
    </row>
    <row r="22" spans="1:5" x14ac:dyDescent="0.25">
      <c r="A22" s="1" t="s">
        <v>12</v>
      </c>
      <c r="B22" s="6">
        <f>B21/B5</f>
        <v>2.6460859977949284E-2</v>
      </c>
      <c r="C22" s="6">
        <f>C21/C5</f>
        <v>1.0810810810810811E-2</v>
      </c>
      <c r="D22" s="6">
        <f>D21/D5</f>
        <v>5.2631578947368418E-2</v>
      </c>
      <c r="E22" s="17"/>
    </row>
    <row r="24" spans="1:5" x14ac:dyDescent="0.25">
      <c r="A24" s="1" t="s">
        <v>13</v>
      </c>
      <c r="B24" s="1">
        <v>52</v>
      </c>
      <c r="C24" s="1">
        <v>60</v>
      </c>
      <c r="D24" s="1">
        <v>70</v>
      </c>
      <c r="E24" s="13"/>
    </row>
    <row r="25" spans="1:5" x14ac:dyDescent="0.25">
      <c r="A25" s="1" t="s">
        <v>14</v>
      </c>
      <c r="B25" s="6">
        <f>B24/B5</f>
        <v>5.7331863285556783E-2</v>
      </c>
      <c r="C25" s="6">
        <f>C24/C5</f>
        <v>6.4864864864864868E-2</v>
      </c>
      <c r="D25" s="6">
        <f>D24/D5</f>
        <v>7.3684210526315783E-2</v>
      </c>
      <c r="E25" s="17"/>
    </row>
    <row r="27" spans="1:5" x14ac:dyDescent="0.25">
      <c r="A27" s="1" t="s">
        <v>15</v>
      </c>
      <c r="B27" s="1">
        <v>40</v>
      </c>
      <c r="C27" s="1">
        <v>50</v>
      </c>
      <c r="D27" s="1">
        <v>60</v>
      </c>
      <c r="E27" s="13"/>
    </row>
    <row r="28" spans="1:5" x14ac:dyDescent="0.25">
      <c r="A28" s="1" t="s">
        <v>16</v>
      </c>
      <c r="B28" s="6">
        <f>B27/B24</f>
        <v>0.76923076923076927</v>
      </c>
      <c r="C28" s="6">
        <f>C27/C24</f>
        <v>0.83333333333333337</v>
      </c>
      <c r="D28" s="6">
        <f>D27/D24</f>
        <v>0.8571428571428571</v>
      </c>
      <c r="E28" s="17"/>
    </row>
    <row r="30" spans="1:5" x14ac:dyDescent="0.25">
      <c r="A30" s="1" t="s">
        <v>17</v>
      </c>
      <c r="B30" s="1">
        <v>682</v>
      </c>
      <c r="C30" s="1">
        <v>750</v>
      </c>
      <c r="D30" s="1">
        <v>770</v>
      </c>
      <c r="E30" s="13"/>
    </row>
    <row r="31" spans="1:5" x14ac:dyDescent="0.25">
      <c r="A31" s="1" t="s">
        <v>18</v>
      </c>
      <c r="B31" s="6">
        <f>B30/B5</f>
        <v>0.75192943770672549</v>
      </c>
      <c r="C31" s="6">
        <f>C30/C5</f>
        <v>0.81081081081081086</v>
      </c>
      <c r="D31" s="6">
        <f>D30/D5</f>
        <v>0.81052631578947365</v>
      </c>
      <c r="E31" s="17"/>
    </row>
    <row r="33" spans="1:5" x14ac:dyDescent="0.25">
      <c r="A33" s="1" t="s">
        <v>19</v>
      </c>
      <c r="B33" s="1">
        <v>399</v>
      </c>
      <c r="C33" s="1">
        <v>500</v>
      </c>
      <c r="D33" s="1">
        <v>550</v>
      </c>
      <c r="E33" s="13"/>
    </row>
    <row r="34" spans="1:5" x14ac:dyDescent="0.25">
      <c r="A34" s="1" t="s">
        <v>20</v>
      </c>
      <c r="B34" s="5">
        <f>B33/B30</f>
        <v>0.58504398826979476</v>
      </c>
      <c r="C34" s="5">
        <f>C33/C30</f>
        <v>0.66666666666666663</v>
      </c>
      <c r="D34" s="5">
        <f>D33/D30</f>
        <v>0.7142857142857143</v>
      </c>
      <c r="E34" s="18"/>
    </row>
    <row r="35" spans="1:5" x14ac:dyDescent="0.25">
      <c r="A35" s="1" t="s">
        <v>21</v>
      </c>
      <c r="B35" s="5">
        <f>B33/B5</f>
        <v>0.43991179713340683</v>
      </c>
      <c r="C35" s="5">
        <f>C33/C5</f>
        <v>0.54054054054054057</v>
      </c>
      <c r="D35" s="5">
        <f>D33/D5</f>
        <v>0.57894736842105265</v>
      </c>
      <c r="E35" s="18"/>
    </row>
    <row r="37" spans="1:5" x14ac:dyDescent="0.25">
      <c r="A37" s="1" t="s">
        <v>22</v>
      </c>
      <c r="B37" s="1">
        <v>206</v>
      </c>
      <c r="C37" s="1">
        <v>480</v>
      </c>
      <c r="D37" s="1">
        <v>480</v>
      </c>
      <c r="E37" s="13"/>
    </row>
    <row r="38" spans="1:5" x14ac:dyDescent="0.25">
      <c r="A38" s="1" t="s">
        <v>23</v>
      </c>
      <c r="B38" s="6">
        <f>B37/(B5/2)</f>
        <v>0.45424476295479604</v>
      </c>
      <c r="C38" s="6">
        <f>C37/(C5/2)</f>
        <v>1.0378378378378379</v>
      </c>
      <c r="D38" s="6">
        <f>D37/(D5/2)</f>
        <v>1.0105263157894737</v>
      </c>
      <c r="E38" s="17"/>
    </row>
    <row r="39" spans="1:5" x14ac:dyDescent="0.25">
      <c r="A39" s="1" t="s">
        <v>24</v>
      </c>
      <c r="B39" s="2">
        <f>(B37-(B5/2))*9.39</f>
        <v>-2324.0250000000001</v>
      </c>
      <c r="C39" s="2">
        <f>(C37-(C5/2))*9.39</f>
        <v>164.32500000000002</v>
      </c>
      <c r="D39" s="2">
        <f>(D37-(D5/2))*9.39</f>
        <v>46.95</v>
      </c>
      <c r="E39" s="14"/>
    </row>
    <row r="40" spans="1:5" x14ac:dyDescent="0.25">
      <c r="A40" s="1" t="s">
        <v>25</v>
      </c>
      <c r="B40" s="7">
        <f>(B37-(B5/2))*10</f>
        <v>-2475</v>
      </c>
      <c r="C40" s="7">
        <f>(C37-(C5/2))*10</f>
        <v>175</v>
      </c>
      <c r="D40" s="7">
        <f>(D37-(D5/2))*10</f>
        <v>50</v>
      </c>
      <c r="E40" s="19"/>
    </row>
    <row r="42" spans="1:5" x14ac:dyDescent="0.25">
      <c r="A42" s="1" t="s">
        <v>26</v>
      </c>
      <c r="B42" s="1">
        <v>15</v>
      </c>
      <c r="C42" s="1">
        <v>120</v>
      </c>
      <c r="D42" s="1">
        <v>120</v>
      </c>
      <c r="E42" s="13"/>
    </row>
    <row r="43" spans="1:5" x14ac:dyDescent="0.25">
      <c r="A43" s="1" t="s">
        <v>27</v>
      </c>
      <c r="B43" s="1">
        <v>34</v>
      </c>
      <c r="C43" s="1">
        <v>150</v>
      </c>
      <c r="D43" s="1">
        <v>200</v>
      </c>
      <c r="E43" s="13"/>
    </row>
    <row r="44" spans="1:5" x14ac:dyDescent="0.25">
      <c r="A44" s="1" t="s">
        <v>28</v>
      </c>
      <c r="B44" s="7">
        <f>B43/B42</f>
        <v>2.2666666666666666</v>
      </c>
      <c r="C44" s="7">
        <f>C43/C42</f>
        <v>1.25</v>
      </c>
      <c r="D44" s="7">
        <f>D43/D42</f>
        <v>1.6666666666666667</v>
      </c>
      <c r="E44" s="19"/>
    </row>
    <row r="45" spans="1:5" x14ac:dyDescent="0.25">
      <c r="A45" s="1"/>
      <c r="B45" s="1"/>
      <c r="C45" s="1"/>
      <c r="D45" s="1"/>
      <c r="E45" s="13"/>
    </row>
    <row r="46" spans="1:5" x14ac:dyDescent="0.25">
      <c r="A46" s="1" t="s">
        <v>29</v>
      </c>
      <c r="B46" s="1">
        <v>238</v>
      </c>
      <c r="C46" s="1">
        <v>245</v>
      </c>
      <c r="D46" s="1">
        <v>250</v>
      </c>
      <c r="E46" s="13"/>
    </row>
    <row r="47" spans="1:5" x14ac:dyDescent="0.25">
      <c r="A47" s="1" t="s">
        <v>30</v>
      </c>
      <c r="B47" s="1">
        <v>120.33</v>
      </c>
      <c r="C47" s="1">
        <v>125</v>
      </c>
      <c r="D47" s="1">
        <v>130</v>
      </c>
      <c r="E47" s="13"/>
    </row>
    <row r="48" spans="1:5" x14ac:dyDescent="0.25">
      <c r="A48" s="1" t="s">
        <v>31</v>
      </c>
      <c r="B48" s="8">
        <f>B35</f>
        <v>0.43991179713340683</v>
      </c>
      <c r="C48" s="8">
        <f>C35</f>
        <v>0.54054054054054057</v>
      </c>
      <c r="D48" s="8">
        <f>D35</f>
        <v>0.57894736842105265</v>
      </c>
      <c r="E48" s="20"/>
    </row>
    <row r="50" spans="1:5" ht="30" x14ac:dyDescent="0.25">
      <c r="A50" s="9" t="s">
        <v>32</v>
      </c>
      <c r="B50" s="9">
        <v>138</v>
      </c>
      <c r="C50" s="9">
        <v>170</v>
      </c>
      <c r="D50" s="9">
        <v>180</v>
      </c>
      <c r="E50" s="21"/>
    </row>
    <row r="51" spans="1:5" ht="30" x14ac:dyDescent="0.25">
      <c r="A51" s="9" t="s">
        <v>73</v>
      </c>
      <c r="B51" s="9">
        <v>207</v>
      </c>
      <c r="C51" s="9">
        <v>220</v>
      </c>
      <c r="D51" s="9">
        <v>225</v>
      </c>
      <c r="E51" s="21"/>
    </row>
    <row r="52" spans="1:5" x14ac:dyDescent="0.25">
      <c r="A52" s="9" t="s">
        <v>33</v>
      </c>
      <c r="B52" s="10">
        <f>B51/B50</f>
        <v>1.5</v>
      </c>
      <c r="C52" s="10">
        <f>C51/C50</f>
        <v>1.2941176470588236</v>
      </c>
      <c r="D52" s="10">
        <f>D51/D50</f>
        <v>1.25</v>
      </c>
      <c r="E52" s="22"/>
    </row>
    <row r="54" spans="1:5" ht="30" x14ac:dyDescent="0.25">
      <c r="A54" s="9" t="s">
        <v>78</v>
      </c>
      <c r="B54" s="9">
        <v>234</v>
      </c>
      <c r="C54" s="9">
        <v>226</v>
      </c>
      <c r="D54" s="9">
        <v>240</v>
      </c>
      <c r="E54" s="21"/>
    </row>
    <row r="55" spans="1:5" ht="30" x14ac:dyDescent="0.25">
      <c r="A55" s="9" t="s">
        <v>73</v>
      </c>
      <c r="B55" s="9">
        <v>207</v>
      </c>
      <c r="C55" s="9">
        <v>220</v>
      </c>
      <c r="D55" s="9">
        <v>225</v>
      </c>
      <c r="E55" s="21"/>
    </row>
    <row r="56" spans="1:5" x14ac:dyDescent="0.25">
      <c r="A56" s="9" t="s">
        <v>76</v>
      </c>
      <c r="B56" s="11">
        <f>B55/B54</f>
        <v>0.88461538461538458</v>
      </c>
      <c r="C56" s="11">
        <f>C55/C54</f>
        <v>0.97345132743362828</v>
      </c>
      <c r="D56" s="11">
        <f>D55/D54</f>
        <v>0.9375</v>
      </c>
      <c r="E56" s="23"/>
    </row>
    <row r="58" spans="1:5" x14ac:dyDescent="0.25">
      <c r="A58" s="1" t="s">
        <v>34</v>
      </c>
      <c r="B58" s="2">
        <v>6337.67</v>
      </c>
      <c r="C58" s="2">
        <v>6600</v>
      </c>
      <c r="D58" s="2">
        <v>6800</v>
      </c>
      <c r="E58" s="14"/>
    </row>
    <row r="59" spans="1:5" x14ac:dyDescent="0.25">
      <c r="A59" s="1" t="s">
        <v>35</v>
      </c>
      <c r="B59" s="3">
        <f>B58/B5</f>
        <v>6.9875082690187433</v>
      </c>
      <c r="C59" s="3">
        <f>C58/C5</f>
        <v>7.1351351351351351</v>
      </c>
      <c r="D59" s="3">
        <f>D58/D5</f>
        <v>7.1578947368421053</v>
      </c>
      <c r="E59" s="15"/>
    </row>
    <row r="61" spans="1:5" ht="30" x14ac:dyDescent="0.25">
      <c r="A61" s="9" t="s">
        <v>36</v>
      </c>
      <c r="B61" s="1">
        <v>234</v>
      </c>
      <c r="C61" s="1">
        <v>220</v>
      </c>
      <c r="D61" s="1">
        <v>210</v>
      </c>
      <c r="E61" s="13"/>
    </row>
    <row r="62" spans="1:5" x14ac:dyDescent="0.25">
      <c r="A62" s="1" t="s">
        <v>37</v>
      </c>
      <c r="B62" s="6">
        <f>B61/B5</f>
        <v>0.2579933847850055</v>
      </c>
      <c r="C62" s="6">
        <f>C61/C5</f>
        <v>0.23783783783783785</v>
      </c>
      <c r="D62" s="6">
        <f>D61/D5</f>
        <v>0.22105263157894736</v>
      </c>
      <c r="E62" s="17"/>
    </row>
    <row r="63" spans="1:5" x14ac:dyDescent="0.25">
      <c r="A63" s="1" t="s">
        <v>72</v>
      </c>
      <c r="B63" s="12">
        <f>B38</f>
        <v>0.45424476295479604</v>
      </c>
      <c r="C63" s="12">
        <f>C38</f>
        <v>1.0378378378378379</v>
      </c>
      <c r="D63" s="12">
        <f>D38</f>
        <v>1.0105263157894737</v>
      </c>
      <c r="E63" s="24"/>
    </row>
    <row r="65" spans="1:4" x14ac:dyDescent="0.25">
      <c r="A65" t="s">
        <v>83</v>
      </c>
    </row>
    <row r="67" spans="1:4" x14ac:dyDescent="0.25">
      <c r="A67" s="1" t="s">
        <v>85</v>
      </c>
      <c r="B67" s="1" t="s">
        <v>84</v>
      </c>
      <c r="C67" s="1" t="s">
        <v>84</v>
      </c>
      <c r="D67" s="1" t="s">
        <v>84</v>
      </c>
    </row>
    <row r="68" spans="1:4" x14ac:dyDescent="0.25">
      <c r="A68" s="1" t="s">
        <v>86</v>
      </c>
      <c r="B68" s="1" t="s">
        <v>84</v>
      </c>
      <c r="C68" s="1" t="s">
        <v>84</v>
      </c>
      <c r="D68" s="1" t="s">
        <v>84</v>
      </c>
    </row>
    <row r="69" spans="1:4" x14ac:dyDescent="0.25">
      <c r="A69" s="1" t="s">
        <v>87</v>
      </c>
      <c r="B69" s="1" t="s">
        <v>84</v>
      </c>
      <c r="C69" s="1" t="s">
        <v>84</v>
      </c>
      <c r="D69" s="1" t="s">
        <v>84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sqref="A1:XFD1048576"/>
    </sheetView>
  </sheetViews>
  <sheetFormatPr baseColWidth="10" defaultRowHeight="15" x14ac:dyDescent="0.25"/>
  <cols>
    <col min="1" max="1" width="34" customWidth="1"/>
    <col min="2" max="4" width="12.85546875" bestFit="1" customWidth="1"/>
    <col min="6" max="6" width="19.42578125" customWidth="1"/>
  </cols>
  <sheetData>
    <row r="1" spans="1:7" x14ac:dyDescent="0.25">
      <c r="A1" t="s">
        <v>0</v>
      </c>
      <c r="F1" t="s">
        <v>1</v>
      </c>
      <c r="G1" t="s">
        <v>38</v>
      </c>
    </row>
    <row r="4" spans="1:7" x14ac:dyDescent="0.25">
      <c r="B4" t="s">
        <v>80</v>
      </c>
      <c r="C4" t="s">
        <v>81</v>
      </c>
      <c r="D4" t="s">
        <v>82</v>
      </c>
    </row>
    <row r="5" spans="1:7" x14ac:dyDescent="0.25">
      <c r="A5" s="1" t="s">
        <v>2</v>
      </c>
      <c r="B5" s="1">
        <v>907</v>
      </c>
      <c r="C5" s="1">
        <v>925</v>
      </c>
      <c r="D5" s="1">
        <v>950</v>
      </c>
      <c r="E5" s="13"/>
      <c r="F5" t="s">
        <v>39</v>
      </c>
    </row>
    <row r="7" spans="1:7" x14ac:dyDescent="0.25">
      <c r="A7" s="1" t="s">
        <v>3</v>
      </c>
      <c r="B7" s="2">
        <v>56000</v>
      </c>
      <c r="C7" s="2">
        <v>60000</v>
      </c>
      <c r="D7" s="2">
        <v>63000</v>
      </c>
      <c r="E7" s="14"/>
      <c r="F7" t="s">
        <v>40</v>
      </c>
    </row>
    <row r="9" spans="1:7" x14ac:dyDescent="0.25">
      <c r="A9" s="1" t="s">
        <v>4</v>
      </c>
      <c r="B9" s="3">
        <f>B7/B5</f>
        <v>61.742006615214997</v>
      </c>
      <c r="C9" s="3">
        <f>C7/C5</f>
        <v>64.86486486486487</v>
      </c>
      <c r="D9" s="3">
        <f>D7/D5</f>
        <v>66.315789473684205</v>
      </c>
      <c r="E9" s="15"/>
      <c r="F9" t="s">
        <v>5</v>
      </c>
    </row>
    <row r="11" spans="1:7" x14ac:dyDescent="0.25">
      <c r="A11" s="1" t="s">
        <v>6</v>
      </c>
      <c r="B11" s="4">
        <v>1</v>
      </c>
      <c r="C11" s="4">
        <v>1</v>
      </c>
      <c r="D11" s="4">
        <v>1</v>
      </c>
      <c r="E11" s="16"/>
      <c r="F11" t="s">
        <v>41</v>
      </c>
    </row>
    <row r="13" spans="1:7" x14ac:dyDescent="0.25">
      <c r="A13" s="1" t="s">
        <v>7</v>
      </c>
      <c r="B13" s="1">
        <f>B11*780*60</f>
        <v>46800</v>
      </c>
      <c r="C13" s="1">
        <f>C11*780*60</f>
        <v>46800</v>
      </c>
      <c r="D13" s="1">
        <f>D11*780*60</f>
        <v>46800</v>
      </c>
      <c r="E13" s="13"/>
      <c r="F13" t="s">
        <v>42</v>
      </c>
    </row>
    <row r="15" spans="1:7" x14ac:dyDescent="0.25">
      <c r="A15" s="1" t="s">
        <v>8</v>
      </c>
      <c r="B15" s="1">
        <v>31824</v>
      </c>
      <c r="C15" s="1">
        <v>33000</v>
      </c>
      <c r="D15" s="1">
        <v>34000</v>
      </c>
      <c r="E15" s="13"/>
      <c r="F15" t="s">
        <v>43</v>
      </c>
    </row>
    <row r="17" spans="1:6" x14ac:dyDescent="0.25">
      <c r="A17" s="1" t="s">
        <v>9</v>
      </c>
      <c r="B17" s="1">
        <f>B13-B15</f>
        <v>14976</v>
      </c>
      <c r="C17" s="1">
        <f>C13-C15</f>
        <v>13800</v>
      </c>
      <c r="D17" s="1">
        <f>D13-D15</f>
        <v>12800</v>
      </c>
      <c r="E17" s="13"/>
      <c r="F17" t="s">
        <v>44</v>
      </c>
    </row>
    <row r="19" spans="1:6" x14ac:dyDescent="0.25">
      <c r="A19" s="1" t="s">
        <v>10</v>
      </c>
      <c r="B19" s="1"/>
      <c r="C19" s="1"/>
      <c r="D19" s="1"/>
      <c r="E19" s="13"/>
      <c r="F19" t="s">
        <v>45</v>
      </c>
    </row>
    <row r="21" spans="1:6" x14ac:dyDescent="0.25">
      <c r="A21" s="1" t="s">
        <v>11</v>
      </c>
      <c r="B21" s="1">
        <v>24</v>
      </c>
      <c r="C21" s="1">
        <v>10</v>
      </c>
      <c r="D21" s="1">
        <v>50</v>
      </c>
      <c r="E21" s="13"/>
      <c r="F21" t="s">
        <v>46</v>
      </c>
    </row>
    <row r="22" spans="1:6" x14ac:dyDescent="0.25">
      <c r="A22" s="1" t="s">
        <v>12</v>
      </c>
      <c r="B22" s="6">
        <f>B21/B5</f>
        <v>2.6460859977949284E-2</v>
      </c>
      <c r="C22" s="6">
        <f>C21/C5</f>
        <v>1.0810810810810811E-2</v>
      </c>
      <c r="D22" s="6">
        <f>D21/D5</f>
        <v>5.2631578947368418E-2</v>
      </c>
      <c r="E22" s="17"/>
      <c r="F22" t="s">
        <v>61</v>
      </c>
    </row>
    <row r="24" spans="1:6" x14ac:dyDescent="0.25">
      <c r="A24" s="1" t="s">
        <v>13</v>
      </c>
      <c r="B24" s="1">
        <v>52</v>
      </c>
      <c r="C24" s="1">
        <v>60</v>
      </c>
      <c r="D24" s="1">
        <v>70</v>
      </c>
      <c r="E24" s="13"/>
      <c r="F24" t="s">
        <v>47</v>
      </c>
    </row>
    <row r="25" spans="1:6" x14ac:dyDescent="0.25">
      <c r="A25" s="1" t="s">
        <v>14</v>
      </c>
      <c r="B25" s="6">
        <f>B24/B5</f>
        <v>5.7331863285556783E-2</v>
      </c>
      <c r="C25" s="6">
        <f>C24/C5</f>
        <v>6.4864864864864868E-2</v>
      </c>
      <c r="D25" s="6">
        <f>D24/D5</f>
        <v>7.3684210526315783E-2</v>
      </c>
      <c r="E25" s="17"/>
      <c r="F25" t="s">
        <v>60</v>
      </c>
    </row>
    <row r="27" spans="1:6" x14ac:dyDescent="0.25">
      <c r="A27" s="1" t="s">
        <v>15</v>
      </c>
      <c r="B27" s="1">
        <v>40</v>
      </c>
      <c r="C27" s="1">
        <v>50</v>
      </c>
      <c r="D27" s="1">
        <v>60</v>
      </c>
      <c r="E27" s="13"/>
      <c r="F27" t="s">
        <v>48</v>
      </c>
    </row>
    <row r="28" spans="1:6" x14ac:dyDescent="0.25">
      <c r="A28" s="1" t="s">
        <v>16</v>
      </c>
      <c r="B28" s="6">
        <f>B27/B24</f>
        <v>0.76923076923076927</v>
      </c>
      <c r="C28" s="6">
        <f>C27/C24</f>
        <v>0.83333333333333337</v>
      </c>
      <c r="D28" s="6">
        <f>D27/D24</f>
        <v>0.8571428571428571</v>
      </c>
      <c r="E28" s="17"/>
      <c r="F28" t="s">
        <v>48</v>
      </c>
    </row>
    <row r="30" spans="1:6" x14ac:dyDescent="0.25">
      <c r="A30" s="1" t="s">
        <v>17</v>
      </c>
      <c r="B30" s="1">
        <v>682</v>
      </c>
      <c r="C30" s="1">
        <v>750</v>
      </c>
      <c r="D30" s="1">
        <v>770</v>
      </c>
      <c r="E30" s="13"/>
      <c r="F30" t="s">
        <v>49</v>
      </c>
    </row>
    <row r="31" spans="1:6" x14ac:dyDescent="0.25">
      <c r="A31" s="1" t="s">
        <v>18</v>
      </c>
      <c r="B31" s="6">
        <f>B30/B5</f>
        <v>0.75192943770672549</v>
      </c>
      <c r="C31" s="6">
        <f>C30/C5</f>
        <v>0.81081081081081086</v>
      </c>
      <c r="D31" s="6">
        <f>D30/D5</f>
        <v>0.81052631578947365</v>
      </c>
      <c r="E31" s="17"/>
      <c r="F31" t="s">
        <v>50</v>
      </c>
    </row>
    <row r="33" spans="1:6" x14ac:dyDescent="0.25">
      <c r="A33" s="1" t="s">
        <v>19</v>
      </c>
      <c r="B33" s="1">
        <v>399</v>
      </c>
      <c r="C33" s="1">
        <v>500</v>
      </c>
      <c r="D33" s="1">
        <v>550</v>
      </c>
      <c r="E33" s="13"/>
      <c r="F33" t="s">
        <v>51</v>
      </c>
    </row>
    <row r="34" spans="1:6" x14ac:dyDescent="0.25">
      <c r="A34" s="1" t="s">
        <v>20</v>
      </c>
      <c r="B34" s="5">
        <f>B33/B30</f>
        <v>0.58504398826979476</v>
      </c>
      <c r="C34" s="5">
        <f>C33/C30</f>
        <v>0.66666666666666663</v>
      </c>
      <c r="D34" s="5">
        <f>D33/D30</f>
        <v>0.7142857142857143</v>
      </c>
      <c r="E34" s="18"/>
      <c r="F34" t="s">
        <v>52</v>
      </c>
    </row>
    <row r="35" spans="1:6" x14ac:dyDescent="0.25">
      <c r="A35" s="1" t="s">
        <v>21</v>
      </c>
      <c r="B35" s="5">
        <f>B33/B5</f>
        <v>0.43991179713340683</v>
      </c>
      <c r="C35" s="5">
        <f>C33/C5</f>
        <v>0.54054054054054057</v>
      </c>
      <c r="D35" s="5">
        <f>D33/D5</f>
        <v>0.57894736842105265</v>
      </c>
      <c r="E35" s="18"/>
      <c r="F35" t="s">
        <v>53</v>
      </c>
    </row>
    <row r="37" spans="1:6" x14ac:dyDescent="0.25">
      <c r="A37" s="1" t="s">
        <v>22</v>
      </c>
      <c r="B37" s="1">
        <v>206</v>
      </c>
      <c r="C37" s="1">
        <v>480</v>
      </c>
      <c r="D37" s="1">
        <v>480</v>
      </c>
      <c r="E37" s="13"/>
      <c r="F37" t="s">
        <v>54</v>
      </c>
    </row>
    <row r="38" spans="1:6" x14ac:dyDescent="0.25">
      <c r="A38" s="1" t="s">
        <v>23</v>
      </c>
      <c r="B38" s="6">
        <f>B37/(B5/2)</f>
        <v>0.45424476295479604</v>
      </c>
      <c r="C38" s="6">
        <f>C37/(C5/2)</f>
        <v>1.0378378378378379</v>
      </c>
      <c r="D38" s="6">
        <f>D37/(D5/2)</f>
        <v>1.0105263157894737</v>
      </c>
      <c r="E38" s="17"/>
      <c r="F38" t="s">
        <v>55</v>
      </c>
    </row>
    <row r="39" spans="1:6" x14ac:dyDescent="0.25">
      <c r="A39" s="1" t="s">
        <v>24</v>
      </c>
      <c r="B39" s="2">
        <f>(B37-(B5/2))*9.39</f>
        <v>-2324.0250000000001</v>
      </c>
      <c r="C39" s="2">
        <f>(C37-(C5/2))*9.39</f>
        <v>164.32500000000002</v>
      </c>
      <c r="D39" s="2">
        <f>(D37-(D5/2))*9.39</f>
        <v>46.95</v>
      </c>
      <c r="E39" s="14"/>
      <c r="F39" t="s">
        <v>56</v>
      </c>
    </row>
    <row r="40" spans="1:6" x14ac:dyDescent="0.25">
      <c r="A40" s="1" t="s">
        <v>25</v>
      </c>
      <c r="B40" s="7">
        <f>(B37-(B5/2))*10</f>
        <v>-2475</v>
      </c>
      <c r="C40" s="7">
        <f>(C37-(C5/2))*10</f>
        <v>175</v>
      </c>
      <c r="D40" s="7">
        <f>(D37-(D5/2))*10</f>
        <v>50</v>
      </c>
      <c r="E40" s="19"/>
      <c r="F40" t="s">
        <v>57</v>
      </c>
    </row>
    <row r="42" spans="1:6" x14ac:dyDescent="0.25">
      <c r="A42" s="1" t="s">
        <v>26</v>
      </c>
      <c r="B42" s="1">
        <v>15</v>
      </c>
      <c r="C42" s="1">
        <v>120</v>
      </c>
      <c r="D42" s="1">
        <v>120</v>
      </c>
      <c r="E42" s="13"/>
      <c r="F42" t="s">
        <v>64</v>
      </c>
    </row>
    <row r="43" spans="1:6" x14ac:dyDescent="0.25">
      <c r="A43" s="1" t="s">
        <v>27</v>
      </c>
      <c r="B43" s="1">
        <v>34</v>
      </c>
      <c r="C43" s="1">
        <v>150</v>
      </c>
      <c r="D43" s="1">
        <v>200</v>
      </c>
      <c r="E43" s="13"/>
      <c r="F43" t="s">
        <v>65</v>
      </c>
    </row>
    <row r="44" spans="1:6" x14ac:dyDescent="0.25">
      <c r="A44" s="1" t="s">
        <v>28</v>
      </c>
      <c r="B44" s="7">
        <f>B43/B42</f>
        <v>2.2666666666666666</v>
      </c>
      <c r="C44" s="7">
        <f>C43/C42</f>
        <v>1.25</v>
      </c>
      <c r="D44" s="7">
        <f>D43/D42</f>
        <v>1.6666666666666667</v>
      </c>
      <c r="E44" s="19"/>
      <c r="F44" t="s">
        <v>62</v>
      </c>
    </row>
    <row r="45" spans="1:6" x14ac:dyDescent="0.25">
      <c r="A45" s="1"/>
      <c r="B45" s="1"/>
      <c r="C45" s="1"/>
      <c r="D45" s="1"/>
      <c r="E45" s="13"/>
    </row>
    <row r="46" spans="1:6" x14ac:dyDescent="0.25">
      <c r="A46" s="1" t="s">
        <v>29</v>
      </c>
      <c r="B46" s="1">
        <v>238</v>
      </c>
      <c r="C46" s="1">
        <v>245</v>
      </c>
      <c r="D46" s="1">
        <v>250</v>
      </c>
      <c r="E46" s="13"/>
      <c r="F46" t="s">
        <v>63</v>
      </c>
    </row>
    <row r="47" spans="1:6" x14ac:dyDescent="0.25">
      <c r="A47" s="1" t="s">
        <v>30</v>
      </c>
      <c r="B47" s="1">
        <v>120.33</v>
      </c>
      <c r="C47" s="1">
        <v>125</v>
      </c>
      <c r="D47" s="1">
        <v>130</v>
      </c>
      <c r="E47" s="13"/>
      <c r="F47" t="s">
        <v>58</v>
      </c>
    </row>
    <row r="48" spans="1:6" x14ac:dyDescent="0.25">
      <c r="A48" s="1" t="s">
        <v>31</v>
      </c>
      <c r="B48" s="8">
        <f>B35</f>
        <v>0.43991179713340683</v>
      </c>
      <c r="C48" s="8">
        <f>C35</f>
        <v>0.54054054054054057</v>
      </c>
      <c r="D48" s="8">
        <f>D35</f>
        <v>0.57894736842105265</v>
      </c>
      <c r="E48" s="20"/>
      <c r="F48" t="s">
        <v>59</v>
      </c>
    </row>
    <row r="50" spans="1:6" ht="30" x14ac:dyDescent="0.25">
      <c r="A50" s="9" t="s">
        <v>32</v>
      </c>
      <c r="B50" s="9">
        <v>138</v>
      </c>
      <c r="C50" s="9">
        <v>170</v>
      </c>
      <c r="D50" s="9">
        <v>180</v>
      </c>
      <c r="E50" s="21"/>
      <c r="F50" t="s">
        <v>66</v>
      </c>
    </row>
    <row r="51" spans="1:6" ht="30" x14ac:dyDescent="0.25">
      <c r="A51" s="9" t="s">
        <v>73</v>
      </c>
      <c r="B51" s="9">
        <v>207</v>
      </c>
      <c r="C51" s="9">
        <v>220</v>
      </c>
      <c r="D51" s="9">
        <v>225</v>
      </c>
      <c r="E51" s="21"/>
      <c r="F51" t="s">
        <v>74</v>
      </c>
    </row>
    <row r="52" spans="1:6" x14ac:dyDescent="0.25">
      <c r="A52" s="9" t="s">
        <v>33</v>
      </c>
      <c r="B52" s="10">
        <f>B51/B50</f>
        <v>1.5</v>
      </c>
      <c r="C52" s="10">
        <f>C51/C50</f>
        <v>1.2941176470588236</v>
      </c>
      <c r="D52" s="10">
        <f>D51/D50</f>
        <v>1.25</v>
      </c>
      <c r="E52" s="22"/>
      <c r="F52" t="s">
        <v>75</v>
      </c>
    </row>
    <row r="54" spans="1:6" ht="30" x14ac:dyDescent="0.25">
      <c r="A54" s="9" t="s">
        <v>78</v>
      </c>
      <c r="B54" s="9">
        <v>234</v>
      </c>
      <c r="C54" s="9">
        <v>226</v>
      </c>
      <c r="D54" s="9">
        <v>240</v>
      </c>
      <c r="E54" s="21"/>
      <c r="F54" t="s">
        <v>77</v>
      </c>
    </row>
    <row r="55" spans="1:6" ht="30" x14ac:dyDescent="0.25">
      <c r="A55" s="9" t="s">
        <v>73</v>
      </c>
      <c r="B55" s="9">
        <v>207</v>
      </c>
      <c r="C55" s="9">
        <v>220</v>
      </c>
      <c r="D55" s="9">
        <v>225</v>
      </c>
      <c r="E55" s="21"/>
      <c r="F55" t="s">
        <v>74</v>
      </c>
    </row>
    <row r="56" spans="1:6" x14ac:dyDescent="0.25">
      <c r="A56" s="9" t="s">
        <v>76</v>
      </c>
      <c r="B56" s="11">
        <f>B55/B54</f>
        <v>0.88461538461538458</v>
      </c>
      <c r="C56" s="11">
        <f>C55/C54</f>
        <v>0.97345132743362828</v>
      </c>
      <c r="D56" s="11">
        <f>D55/D54</f>
        <v>0.9375</v>
      </c>
      <c r="E56" s="23"/>
      <c r="F56" t="s">
        <v>79</v>
      </c>
    </row>
    <row r="58" spans="1:6" x14ac:dyDescent="0.25">
      <c r="A58" s="1" t="s">
        <v>34</v>
      </c>
      <c r="B58" s="2">
        <v>6337.67</v>
      </c>
      <c r="C58" s="2">
        <v>6600</v>
      </c>
      <c r="D58" s="2">
        <v>6800</v>
      </c>
      <c r="E58" s="14"/>
      <c r="F58" t="s">
        <v>67</v>
      </c>
    </row>
    <row r="59" spans="1:6" x14ac:dyDescent="0.25">
      <c r="A59" s="1" t="s">
        <v>35</v>
      </c>
      <c r="B59" s="3">
        <f>B58/B5</f>
        <v>6.9875082690187433</v>
      </c>
      <c r="C59" s="3">
        <f>C58/C5</f>
        <v>7.1351351351351351</v>
      </c>
      <c r="D59" s="3">
        <f>D58/D5</f>
        <v>7.1578947368421053</v>
      </c>
      <c r="E59" s="15"/>
      <c r="F59" t="s">
        <v>70</v>
      </c>
    </row>
    <row r="61" spans="1:6" ht="30" x14ac:dyDescent="0.25">
      <c r="A61" s="9" t="s">
        <v>36</v>
      </c>
      <c r="B61" s="1">
        <v>234</v>
      </c>
      <c r="C61" s="1">
        <v>220</v>
      </c>
      <c r="D61" s="1">
        <v>210</v>
      </c>
      <c r="E61" s="13"/>
      <c r="F61" t="s">
        <v>68</v>
      </c>
    </row>
    <row r="62" spans="1:6" x14ac:dyDescent="0.25">
      <c r="A62" s="1" t="s">
        <v>37</v>
      </c>
      <c r="B62" s="6">
        <f>B61/B5</f>
        <v>0.2579933847850055</v>
      </c>
      <c r="C62" s="6">
        <f>C61/C5</f>
        <v>0.23783783783783785</v>
      </c>
      <c r="D62" s="6">
        <f>D61/D5</f>
        <v>0.22105263157894736</v>
      </c>
      <c r="E62" s="17"/>
      <c r="F62" t="s">
        <v>69</v>
      </c>
    </row>
    <row r="63" spans="1:6" x14ac:dyDescent="0.25">
      <c r="A63" s="1" t="s">
        <v>72</v>
      </c>
      <c r="B63" s="12">
        <f>B38</f>
        <v>0.45424476295479604</v>
      </c>
      <c r="C63" s="12">
        <f>C38</f>
        <v>1.0378378378378379</v>
      </c>
      <c r="D63" s="12">
        <f>D38</f>
        <v>1.0105263157894737</v>
      </c>
      <c r="E63" s="24"/>
      <c r="F63" t="s">
        <v>71</v>
      </c>
    </row>
    <row r="65" spans="1:6" x14ac:dyDescent="0.25">
      <c r="A65" t="s">
        <v>83</v>
      </c>
    </row>
    <row r="67" spans="1:6" x14ac:dyDescent="0.25">
      <c r="A67" s="1" t="s">
        <v>85</v>
      </c>
      <c r="B67" s="1" t="s">
        <v>84</v>
      </c>
      <c r="C67" s="1" t="s">
        <v>84</v>
      </c>
      <c r="D67" s="1" t="s">
        <v>84</v>
      </c>
      <c r="F67" t="s">
        <v>88</v>
      </c>
    </row>
    <row r="68" spans="1:6" x14ac:dyDescent="0.25">
      <c r="A68" s="1" t="s">
        <v>86</v>
      </c>
      <c r="B68" s="1" t="s">
        <v>84</v>
      </c>
      <c r="C68" s="1" t="s">
        <v>84</v>
      </c>
      <c r="D68" s="1" t="s">
        <v>84</v>
      </c>
      <c r="F68" t="s">
        <v>89</v>
      </c>
    </row>
    <row r="69" spans="1:6" x14ac:dyDescent="0.25">
      <c r="A69" s="1" t="s">
        <v>87</v>
      </c>
      <c r="B69" s="1" t="s">
        <v>84</v>
      </c>
      <c r="C69" s="1" t="s">
        <v>84</v>
      </c>
      <c r="D69" s="1" t="s">
        <v>84</v>
      </c>
      <c r="F69" t="s"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Eckert</dc:creator>
  <cp:lastModifiedBy>media</cp:lastModifiedBy>
  <dcterms:created xsi:type="dcterms:W3CDTF">2016-05-25T21:30:34Z</dcterms:created>
  <dcterms:modified xsi:type="dcterms:W3CDTF">2016-11-25T08:40:51Z</dcterms:modified>
</cp:coreProperties>
</file>